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ocumenti\Spazio Aperto\PON - Digital Board\REALIZZAZIONE PROGETTO\Avviso per Manifestazione di Interesse\"/>
    </mc:Choice>
  </mc:AlternateContent>
  <bookViews>
    <workbookView xWindow="0" yWindow="0" windowWidth="16380" windowHeight="8190" tabRatio="500" firstSheet="1" activeTab="1"/>
  </bookViews>
  <sheets>
    <sheet name="Calcolo" sheetId="1" state="hidden" r:id="rId1"/>
    <sheet name="Graduatoria" sheetId="2" r:id="rId2"/>
    <sheet name="Graduatoria sintesi" sheetId="3" r:id="rId3"/>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O6" i="2" l="1"/>
  <c r="O7" i="2"/>
  <c r="O8" i="2"/>
  <c r="O9" i="2"/>
  <c r="O10" i="2"/>
  <c r="O11" i="2"/>
  <c r="O5" i="2"/>
  <c r="W26" i="1"/>
  <c r="W25" i="1"/>
  <c r="W24" i="1"/>
  <c r="W23" i="1"/>
  <c r="W22" i="1"/>
  <c r="W21" i="1"/>
  <c r="W20" i="1"/>
  <c r="W11" i="1"/>
  <c r="W10" i="1"/>
  <c r="W9" i="1"/>
  <c r="W8" i="1"/>
  <c r="W7" i="1"/>
  <c r="W6" i="1"/>
  <c r="W5" i="1"/>
  <c r="O26" i="2"/>
  <c r="M26" i="2"/>
  <c r="O25" i="2"/>
  <c r="M25" i="2"/>
  <c r="O24" i="2"/>
  <c r="M24" i="2"/>
  <c r="O23" i="2"/>
  <c r="M23" i="2"/>
  <c r="O22" i="2"/>
  <c r="M22" i="2"/>
  <c r="O21" i="2"/>
  <c r="M21" i="2"/>
  <c r="O20" i="2"/>
  <c r="M20" i="2"/>
  <c r="V26" i="1"/>
  <c r="U26" i="1"/>
  <c r="V25" i="1"/>
  <c r="U25" i="1"/>
  <c r="T25" i="1"/>
  <c r="V24" i="1"/>
  <c r="U24" i="1"/>
  <c r="T24" i="1"/>
  <c r="V23" i="1"/>
  <c r="U23" i="1"/>
  <c r="T23" i="1"/>
  <c r="V22" i="1"/>
  <c r="U22" i="1"/>
  <c r="T22" i="1"/>
  <c r="V21" i="1"/>
  <c r="U21" i="1"/>
  <c r="T21" i="1"/>
  <c r="V20" i="1"/>
  <c r="U20" i="1"/>
  <c r="T20" i="1"/>
  <c r="V6" i="1"/>
  <c r="V7" i="1"/>
  <c r="V8" i="1"/>
  <c r="V9" i="1"/>
  <c r="V10" i="1"/>
  <c r="V11" i="1"/>
  <c r="V5" i="1"/>
  <c r="U6" i="1"/>
  <c r="U7" i="1"/>
  <c r="U8" i="1"/>
  <c r="U9" i="1"/>
  <c r="U10" i="1"/>
  <c r="U11" i="1"/>
  <c r="U5" i="1"/>
  <c r="T6" i="1"/>
  <c r="T7" i="1"/>
  <c r="T8" i="1"/>
  <c r="T9" i="1"/>
  <c r="T10" i="1"/>
  <c r="T11" i="1"/>
  <c r="T5" i="1"/>
  <c r="M26" i="1"/>
  <c r="T26" i="1" s="1"/>
  <c r="M25" i="1"/>
  <c r="M24" i="1"/>
  <c r="M23" i="1"/>
  <c r="M22" i="1"/>
  <c r="M21" i="1"/>
  <c r="M20" i="1"/>
  <c r="M6" i="1"/>
  <c r="M7" i="1"/>
  <c r="M8" i="1"/>
  <c r="M9" i="1"/>
  <c r="M10" i="1"/>
  <c r="M11" i="1"/>
  <c r="M5" i="1"/>
  <c r="O26" i="1"/>
  <c r="O25" i="1"/>
  <c r="O24" i="1"/>
  <c r="O23" i="1"/>
  <c r="O22" i="1"/>
  <c r="O21" i="1"/>
  <c r="O20" i="1"/>
  <c r="O6" i="1"/>
  <c r="P6" i="1"/>
  <c r="Q6" i="1"/>
  <c r="R6" i="1"/>
  <c r="O7" i="1"/>
  <c r="P7" i="1"/>
  <c r="Q7" i="1"/>
  <c r="R7" i="1"/>
  <c r="O8" i="1"/>
  <c r="P8" i="1"/>
  <c r="Q8" i="1"/>
  <c r="R8" i="1"/>
  <c r="O9" i="1"/>
  <c r="P9" i="1"/>
  <c r="Q9" i="1"/>
  <c r="R9" i="1"/>
  <c r="O10" i="1"/>
  <c r="P10" i="1"/>
  <c r="Q10" i="1"/>
  <c r="R10" i="1"/>
  <c r="O11" i="1"/>
  <c r="P11" i="1"/>
  <c r="Q11" i="1"/>
  <c r="R11" i="1"/>
  <c r="R5" i="1"/>
  <c r="Q5" i="1"/>
  <c r="P5" i="1"/>
  <c r="O5" i="1"/>
</calcChain>
</file>

<file path=xl/sharedStrings.xml><?xml version="1.0" encoding="utf-8"?>
<sst xmlns="http://schemas.openxmlformats.org/spreadsheetml/2006/main" count="277" uniqueCount="49">
  <si>
    <t>PON FESR Digital Board</t>
  </si>
  <si>
    <t>Abintrax</t>
  </si>
  <si>
    <t>Computer PC</t>
  </si>
  <si>
    <t>Ginestro</t>
  </si>
  <si>
    <t>Informatica System</t>
  </si>
  <si>
    <t>Linea Vendita Telecom Italia</t>
  </si>
  <si>
    <t>Logos Tre Magenta</t>
  </si>
  <si>
    <t>Rekordata</t>
  </si>
  <si>
    <t>Centro assistenza in Piemonte</t>
  </si>
  <si>
    <t>Preventivo</t>
  </si>
  <si>
    <t>Forniture attrezzature informatiche</t>
  </si>
  <si>
    <t>Forniture monitor interattivi</t>
  </si>
  <si>
    <t>Ore Formazione</t>
  </si>
  <si>
    <t>Partnership con marchio</t>
  </si>
  <si>
    <t>DICHIARAZIONI</t>
  </si>
  <si>
    <t>VALUTAZIONE</t>
  </si>
  <si>
    <t>Sì</t>
  </si>
  <si>
    <t>Invio e Documentazione corretti, completi, entro i tempi</t>
  </si>
  <si>
    <t>No</t>
  </si>
  <si>
    <t>Note</t>
  </si>
  <si>
    <t>Mancano allegato 1 e 2</t>
  </si>
  <si>
    <t>Invio non con PEC; con PEC in ritardo</t>
  </si>
  <si>
    <t>MODULO 1</t>
  </si>
  <si>
    <t>MODULO 2</t>
  </si>
  <si>
    <t>Non partecipa al Modulo</t>
  </si>
  <si>
    <t>NO</t>
  </si>
  <si>
    <t>Allegato 1 incompleto; manca Allegato 2</t>
  </si>
  <si>
    <t>Allegato 2</t>
  </si>
  <si>
    <t>Classifica Preventivo</t>
  </si>
  <si>
    <t>Prima Scelta (Preferenze 1 e 2 assegnate)</t>
  </si>
  <si>
    <t>Seconda Scelta (Preferenza 1 assegnata)</t>
  </si>
  <si>
    <t>Terza Scelta (Preferenza 2 assegnata)</t>
  </si>
  <si>
    <t>CALCOLO GRADUATORIA DITTE CHE HANNO PRESENTATO MANIFESTAZIONE DI INTERESSE</t>
  </si>
  <si>
    <t>Punti ulteriori</t>
  </si>
  <si>
    <t>Preferenza 1</t>
  </si>
  <si>
    <t>SI</t>
  </si>
  <si>
    <t>Preferenza 2 (Classifica)</t>
  </si>
  <si>
    <t>Classifica Complessiva</t>
  </si>
  <si>
    <t>NON INCLUSO</t>
  </si>
  <si>
    <t>OSSERVAZIONI</t>
  </si>
  <si>
    <t xml:space="preserve">1) </t>
  </si>
  <si>
    <t xml:space="preserve">2) </t>
  </si>
  <si>
    <t xml:space="preserve">3) </t>
  </si>
  <si>
    <t>Sono state escluse le aziende che hanno inviato la propria candidatura in modo difforme, senza il prescritto Allegato 1 o con l'Allegato 1 incompleto tale per cui risultano mancanti le informazioni indispensabili richieste.</t>
  </si>
  <si>
    <t>E' stata accettata la candidatura di un'azienda pervenuta con modalità non pienamente conforme (invio con email standard e non con PEC), ma questa è stata ammessa in calce alla graduatoria (posizione comunque determinata dall'assenza di preventivo valido su Allegato 2).</t>
  </si>
  <si>
    <t>Posizione in Graduatoria</t>
  </si>
  <si>
    <t xml:space="preserve">4) </t>
  </si>
  <si>
    <t>Considerato il numero di manifestazioni valide pervenute, la natura non necessariamente definitiva delle specifiche tecniche dei prodotti in questa fase della procedura, si stabilisce di considerare comunque valide quelle formalmente corrette dove manchi la conformità dei monitor interattivi. La piena conformità alle specifiche tecniche sarà ovviamente inderogabile nel contesto della procedura negoziata inerente l'acquisto.</t>
  </si>
  <si>
    <t>Si segnala la mancata conformità dei monitor interattivi proposti dalle aziende Abintrax, Computer PC, Informatica System e Linea Vendita Telecom Italia per la mancanza di alcune caratteristiche indicate nel capitolato (pulsanti fisici di opzione veloce sul pannello, software didattico di fornitore terzo).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</si>
</sst>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rgb="FF000000"/>
      <name val="Calibri"/>
      <family val="2"/>
      <charset val="1"/>
    </font>
    <font>
      <b/>
      <sz val="14"/>
      <color rgb="FF000000"/>
      <name val="Calibri"/>
      <family val="2"/>
      <charset val="1"/>
    </font>
    <font>
      <sz val="11"/>
      <color rgb="FF000000"/>
      <name val="Calibri"/>
      <family val="2"/>
      <charset val="1"/>
    </font>
    <font>
      <b/>
      <sz val="12"/>
      <color rgb="FF000000"/>
      <name val="Calibri"/>
      <family val="2"/>
    </font>
    <font>
      <b/>
      <sz val="11"/>
      <color rgb="FF000000"/>
      <name val="Calibri"/>
      <family val="2"/>
    </font>
    <font>
      <b/>
      <u/>
      <sz val="11"/>
      <color rgb="FF000000"/>
      <name val="Calibri"/>
      <family val="2"/>
    </font>
  </fonts>
  <fills count="8">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38">
    <xf numFmtId="0" fontId="0" fillId="0" borderId="0" xfId="0"/>
    <xf numFmtId="0" fontId="1" fillId="0" borderId="0" xfId="0" applyFon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center"/>
    </xf>
    <xf numFmtId="44" fontId="0" fillId="0" borderId="0" xfId="1" applyFont="1"/>
    <xf numFmtId="44" fontId="0" fillId="0" borderId="0" xfId="1" applyFont="1" applyAlignment="1">
      <alignment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44" fontId="0" fillId="0" borderId="1" xfId="1" applyFont="1" applyBorder="1"/>
    <xf numFmtId="0" fontId="0" fillId="0" borderId="1" xfId="0" applyBorder="1" applyAlignment="1">
      <alignment horizontal="center"/>
    </xf>
    <xf numFmtId="0" fontId="0" fillId="0" borderId="1" xfId="0" applyBorder="1" applyAlignment="1">
      <alignment vertical="center"/>
    </xf>
    <xf numFmtId="44" fontId="0" fillId="0" borderId="1" xfId="1" applyFont="1" applyBorder="1" applyAlignment="1">
      <alignment vertical="center"/>
    </xf>
    <xf numFmtId="0" fontId="0" fillId="2" borderId="1" xfId="0" applyFill="1" applyBorder="1" applyAlignment="1">
      <alignment horizontal="center" vertical="center" wrapText="1"/>
    </xf>
    <xf numFmtId="0" fontId="0" fillId="3" borderId="2" xfId="0" applyFill="1" applyBorder="1"/>
    <xf numFmtId="0" fontId="0" fillId="3" borderId="3" xfId="0" applyFill="1" applyBorder="1"/>
    <xf numFmtId="0" fontId="0" fillId="3" borderId="4" xfId="0" applyFill="1" applyBorder="1"/>
    <xf numFmtId="0" fontId="0" fillId="4" borderId="2" xfId="0" applyFill="1" applyBorder="1"/>
    <xf numFmtId="0" fontId="0" fillId="4" borderId="3" xfId="0" applyFill="1" applyBorder="1"/>
    <xf numFmtId="0" fontId="0" fillId="4" borderId="4" xfId="0" applyFill="1" applyBorder="1"/>
    <xf numFmtId="0" fontId="0" fillId="5" borderId="2" xfId="0" applyFill="1" applyBorder="1"/>
    <xf numFmtId="0" fontId="0" fillId="5" borderId="3" xfId="0" applyFill="1" applyBorder="1"/>
    <xf numFmtId="0" fontId="0" fillId="5" borderId="4" xfId="0" applyFill="1" applyBorder="1"/>
    <xf numFmtId="0" fontId="0" fillId="5" borderId="1"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 xfId="0" applyFill="1" applyBorder="1"/>
    <xf numFmtId="0" fontId="0" fillId="7" borderId="3" xfId="0" applyFill="1" applyBorder="1"/>
    <xf numFmtId="0" fontId="0" fillId="7" borderId="4" xfId="0" applyFill="1" applyBorder="1"/>
    <xf numFmtId="0" fontId="3" fillId="6" borderId="0" xfId="0" applyFont="1" applyFill="1" applyAlignment="1">
      <alignment horizontal="center"/>
    </xf>
    <xf numFmtId="0" fontId="5" fillId="0" borderId="0" xfId="0" applyFont="1"/>
    <xf numFmtId="0" fontId="0" fillId="0" borderId="0" xfId="0" applyBorder="1"/>
    <xf numFmtId="0" fontId="0" fillId="0" borderId="0" xfId="0" applyBorder="1" applyAlignment="1">
      <alignment horizontal="center" vertical="center"/>
    </xf>
    <xf numFmtId="0" fontId="4" fillId="0" borderId="1" xfId="0" applyFont="1" applyBorder="1" applyAlignment="1">
      <alignment horizontal="center"/>
    </xf>
  </cellXfs>
  <cellStyles count="2">
    <cellStyle name="Normale" xfId="0" builtinId="0"/>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ADD58A"/>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opLeftCell="B1" zoomScaleNormal="100" workbookViewId="0"/>
  </sheetViews>
  <sheetFormatPr defaultRowHeight="15" x14ac:dyDescent="0.25"/>
  <cols>
    <col min="1" max="1" width="2.7109375" customWidth="1"/>
    <col min="2" max="4" width="27.85546875" customWidth="1"/>
    <col min="5" max="11" width="13.85546875" customWidth="1"/>
    <col min="12" max="12" width="1.5703125" customWidth="1"/>
    <col min="13" max="18" width="13.85546875" customWidth="1"/>
    <col min="19" max="19" width="1.5703125" customWidth="1"/>
    <col min="20" max="23" width="13.85546875" customWidth="1"/>
    <col min="24" max="1028" width="8.7109375" customWidth="1"/>
  </cols>
  <sheetData>
    <row r="1" spans="1:23" ht="18.75" x14ac:dyDescent="0.3">
      <c r="A1" s="1" t="s">
        <v>32</v>
      </c>
    </row>
    <row r="2" spans="1:23" ht="18.75" x14ac:dyDescent="0.3">
      <c r="A2" s="1" t="s">
        <v>0</v>
      </c>
      <c r="C2" s="7" t="s">
        <v>22</v>
      </c>
    </row>
    <row r="3" spans="1:23" x14ac:dyDescent="0.25">
      <c r="F3" t="s">
        <v>14</v>
      </c>
      <c r="M3" t="s">
        <v>15</v>
      </c>
    </row>
    <row r="4" spans="1:23" ht="60" x14ac:dyDescent="0.25">
      <c r="C4" s="2" t="s">
        <v>17</v>
      </c>
      <c r="D4" s="2" t="s">
        <v>19</v>
      </c>
      <c r="E4" s="2" t="s">
        <v>27</v>
      </c>
      <c r="F4" s="2" t="s">
        <v>8</v>
      </c>
      <c r="G4" s="2" t="s">
        <v>9</v>
      </c>
      <c r="H4" s="2" t="s">
        <v>10</v>
      </c>
      <c r="I4" s="2" t="s">
        <v>11</v>
      </c>
      <c r="J4" s="2" t="s">
        <v>12</v>
      </c>
      <c r="K4" s="2" t="s">
        <v>13</v>
      </c>
      <c r="L4" s="2"/>
      <c r="M4" s="2" t="s">
        <v>8</v>
      </c>
      <c r="N4" s="2" t="s">
        <v>28</v>
      </c>
      <c r="O4" s="2" t="s">
        <v>10</v>
      </c>
      <c r="P4" s="2" t="s">
        <v>11</v>
      </c>
      <c r="Q4" s="2" t="s">
        <v>12</v>
      </c>
      <c r="R4" s="2" t="s">
        <v>13</v>
      </c>
      <c r="S4" s="2"/>
      <c r="T4" s="2" t="s">
        <v>29</v>
      </c>
      <c r="U4" s="2" t="s">
        <v>30</v>
      </c>
      <c r="V4" s="2" t="s">
        <v>31</v>
      </c>
      <c r="W4" s="2" t="s">
        <v>33</v>
      </c>
    </row>
    <row r="5" spans="1:23" x14ac:dyDescent="0.25">
      <c r="B5" t="s">
        <v>1</v>
      </c>
      <c r="C5" s="4" t="s">
        <v>18</v>
      </c>
      <c r="D5" s="6" t="s">
        <v>21</v>
      </c>
      <c r="E5" s="4" t="s">
        <v>18</v>
      </c>
      <c r="F5" s="4" t="s">
        <v>16</v>
      </c>
      <c r="G5" s="8"/>
      <c r="H5">
        <v>101</v>
      </c>
      <c r="I5">
        <v>101</v>
      </c>
      <c r="J5">
        <v>51</v>
      </c>
      <c r="K5" s="3" t="s">
        <v>16</v>
      </c>
      <c r="L5" s="5"/>
      <c r="M5" s="5">
        <f>IF(F5="Sì",1,0)</f>
        <v>1</v>
      </c>
      <c r="N5" s="5">
        <v>0</v>
      </c>
      <c r="O5" s="5">
        <f>1*H5</f>
        <v>101</v>
      </c>
      <c r="P5" s="5">
        <f>5*I5</f>
        <v>505</v>
      </c>
      <c r="Q5" s="5">
        <f>5*J5</f>
        <v>255</v>
      </c>
      <c r="R5" s="5">
        <f>IF(K5="Sì",100,0)</f>
        <v>100</v>
      </c>
      <c r="S5" s="5"/>
      <c r="T5" s="3" t="str">
        <f>IF(M5=0,"NO",IF(N5&gt;0,N5,"NO"))</f>
        <v>NO</v>
      </c>
      <c r="U5" s="3">
        <f>IF(F5="Sì",1,"NO")</f>
        <v>1</v>
      </c>
      <c r="V5" s="3" t="str">
        <f>IF(N5&gt;0,N5,"NO")</f>
        <v>NO</v>
      </c>
      <c r="W5" s="3">
        <f>O5+P5+Q5+R5</f>
        <v>961</v>
      </c>
    </row>
    <row r="6" spans="1:23" x14ac:dyDescent="0.25">
      <c r="B6" t="s">
        <v>2</v>
      </c>
      <c r="C6" s="4" t="s">
        <v>16</v>
      </c>
      <c r="D6" s="6"/>
      <c r="E6" s="4" t="s">
        <v>16</v>
      </c>
      <c r="F6" s="4" t="s">
        <v>16</v>
      </c>
      <c r="G6" s="9">
        <v>47268.04</v>
      </c>
      <c r="H6" s="5"/>
      <c r="I6" s="5">
        <v>45</v>
      </c>
      <c r="J6" s="5">
        <v>200</v>
      </c>
      <c r="K6" s="4" t="s">
        <v>16</v>
      </c>
      <c r="L6" s="5"/>
      <c r="M6" s="5">
        <f t="shared" ref="M6:M11" si="0">IF(F6="Sì",1,0)</f>
        <v>1</v>
      </c>
      <c r="N6" s="5">
        <v>1</v>
      </c>
      <c r="O6" s="5">
        <f t="shared" ref="O6:O11" si="1">1*H6</f>
        <v>0</v>
      </c>
      <c r="P6" s="5">
        <f t="shared" ref="P6:P11" si="2">5*I6</f>
        <v>225</v>
      </c>
      <c r="Q6" s="5">
        <f t="shared" ref="Q6:Q11" si="3">5*J6</f>
        <v>1000</v>
      </c>
      <c r="R6" s="5">
        <f t="shared" ref="R6:R11" si="4">IF(K6="Sì",100,0)</f>
        <v>100</v>
      </c>
      <c r="S6" s="5"/>
      <c r="T6" s="3">
        <f t="shared" ref="T6:T11" si="5">IF(M6=0,"NO",IF(N6&gt;0,N6,"NO"))</f>
        <v>1</v>
      </c>
      <c r="U6" s="3">
        <f t="shared" ref="U6:U11" si="6">IF(F6="Sì",1,"NO")</f>
        <v>1</v>
      </c>
      <c r="V6" s="3">
        <f t="shared" ref="V6:V11" si="7">IF(N6&gt;0,N6,"NO")</f>
        <v>1</v>
      </c>
      <c r="W6" s="3">
        <f t="shared" ref="W6:W11" si="8">O6+P6+Q6+R6</f>
        <v>1325</v>
      </c>
    </row>
    <row r="7" spans="1:23" x14ac:dyDescent="0.25">
      <c r="B7" t="s">
        <v>3</v>
      </c>
      <c r="C7" s="4" t="s">
        <v>18</v>
      </c>
      <c r="D7" s="6" t="s">
        <v>20</v>
      </c>
      <c r="E7" s="4" t="s">
        <v>18</v>
      </c>
      <c r="F7" s="4"/>
      <c r="G7" s="9"/>
      <c r="H7" s="5"/>
      <c r="I7" s="5"/>
      <c r="J7" s="5"/>
      <c r="K7" s="4"/>
      <c r="L7" s="5"/>
      <c r="M7" s="5">
        <f t="shared" si="0"/>
        <v>0</v>
      </c>
      <c r="N7" s="5">
        <v>0</v>
      </c>
      <c r="O7" s="5">
        <f t="shared" si="1"/>
        <v>0</v>
      </c>
      <c r="P7" s="5">
        <f t="shared" si="2"/>
        <v>0</v>
      </c>
      <c r="Q7" s="5">
        <f t="shared" si="3"/>
        <v>0</v>
      </c>
      <c r="R7" s="5">
        <f t="shared" si="4"/>
        <v>0</v>
      </c>
      <c r="S7" s="5"/>
      <c r="T7" s="3" t="str">
        <f t="shared" si="5"/>
        <v>NO</v>
      </c>
      <c r="U7" s="3" t="str">
        <f t="shared" si="6"/>
        <v>NO</v>
      </c>
      <c r="V7" s="3" t="str">
        <f t="shared" si="7"/>
        <v>NO</v>
      </c>
      <c r="W7" s="3">
        <f t="shared" si="8"/>
        <v>0</v>
      </c>
    </row>
    <row r="8" spans="1:23" x14ac:dyDescent="0.25">
      <c r="B8" t="s">
        <v>4</v>
      </c>
      <c r="C8" s="4" t="s">
        <v>16</v>
      </c>
      <c r="D8" s="6"/>
      <c r="E8" s="4" t="s">
        <v>16</v>
      </c>
      <c r="F8" s="4" t="s">
        <v>16</v>
      </c>
      <c r="G8" s="9">
        <v>48955</v>
      </c>
      <c r="H8" s="5">
        <v>454</v>
      </c>
      <c r="I8" s="5">
        <v>225</v>
      </c>
      <c r="J8" s="5">
        <v>44</v>
      </c>
      <c r="K8" s="4" t="s">
        <v>16</v>
      </c>
      <c r="L8" s="5"/>
      <c r="M8" s="5">
        <f t="shared" si="0"/>
        <v>1</v>
      </c>
      <c r="N8" s="5">
        <v>2</v>
      </c>
      <c r="O8" s="5">
        <f t="shared" si="1"/>
        <v>454</v>
      </c>
      <c r="P8" s="5">
        <f t="shared" si="2"/>
        <v>1125</v>
      </c>
      <c r="Q8" s="5">
        <f t="shared" si="3"/>
        <v>220</v>
      </c>
      <c r="R8" s="5">
        <f t="shared" si="4"/>
        <v>100</v>
      </c>
      <c r="S8" s="5"/>
      <c r="T8" s="3">
        <f t="shared" si="5"/>
        <v>2</v>
      </c>
      <c r="U8" s="3">
        <f t="shared" si="6"/>
        <v>1</v>
      </c>
      <c r="V8" s="3">
        <f t="shared" si="7"/>
        <v>2</v>
      </c>
      <c r="W8" s="3">
        <f t="shared" si="8"/>
        <v>1899</v>
      </c>
    </row>
    <row r="9" spans="1:23" x14ac:dyDescent="0.25">
      <c r="B9" t="s">
        <v>5</v>
      </c>
      <c r="C9" s="4" t="s">
        <v>16</v>
      </c>
      <c r="D9" s="6"/>
      <c r="E9" s="4" t="s">
        <v>16</v>
      </c>
      <c r="F9" s="4" t="s">
        <v>18</v>
      </c>
      <c r="G9" s="9">
        <v>64631</v>
      </c>
      <c r="H9" s="5"/>
      <c r="I9" s="5">
        <v>6</v>
      </c>
      <c r="J9" s="5"/>
      <c r="K9" s="4" t="s">
        <v>16</v>
      </c>
      <c r="L9" s="5"/>
      <c r="M9" s="5">
        <f t="shared" si="0"/>
        <v>0</v>
      </c>
      <c r="N9" s="5">
        <v>4</v>
      </c>
      <c r="O9" s="5">
        <f t="shared" si="1"/>
        <v>0</v>
      </c>
      <c r="P9" s="5">
        <f t="shared" si="2"/>
        <v>30</v>
      </c>
      <c r="Q9" s="5">
        <f t="shared" si="3"/>
        <v>0</v>
      </c>
      <c r="R9" s="5">
        <f t="shared" si="4"/>
        <v>100</v>
      </c>
      <c r="S9" s="5"/>
      <c r="T9" s="3" t="str">
        <f t="shared" si="5"/>
        <v>NO</v>
      </c>
      <c r="U9" s="3" t="str">
        <f t="shared" si="6"/>
        <v>NO</v>
      </c>
      <c r="V9" s="3">
        <f t="shared" si="7"/>
        <v>4</v>
      </c>
      <c r="W9" s="3">
        <f t="shared" si="8"/>
        <v>130</v>
      </c>
    </row>
    <row r="10" spans="1:23" x14ac:dyDescent="0.25">
      <c r="B10" t="s">
        <v>6</v>
      </c>
      <c r="C10" s="4" t="s">
        <v>18</v>
      </c>
      <c r="D10" s="6" t="s">
        <v>26</v>
      </c>
      <c r="E10" s="4" t="s">
        <v>18</v>
      </c>
      <c r="F10" s="4" t="s">
        <v>18</v>
      </c>
      <c r="G10" s="9"/>
      <c r="H10" s="5"/>
      <c r="I10" s="5"/>
      <c r="J10" s="5"/>
      <c r="K10" s="4"/>
      <c r="L10" s="5"/>
      <c r="M10" s="5">
        <f t="shared" si="0"/>
        <v>0</v>
      </c>
      <c r="N10" s="5">
        <v>0</v>
      </c>
      <c r="O10" s="5">
        <f t="shared" si="1"/>
        <v>0</v>
      </c>
      <c r="P10" s="5">
        <f t="shared" si="2"/>
        <v>0</v>
      </c>
      <c r="Q10" s="5">
        <f t="shared" si="3"/>
        <v>0</v>
      </c>
      <c r="R10" s="5">
        <f t="shared" si="4"/>
        <v>0</v>
      </c>
      <c r="S10" s="5"/>
      <c r="T10" s="3" t="str">
        <f t="shared" si="5"/>
        <v>NO</v>
      </c>
      <c r="U10" s="3" t="str">
        <f t="shared" si="6"/>
        <v>NO</v>
      </c>
      <c r="V10" s="3" t="str">
        <f t="shared" si="7"/>
        <v>NO</v>
      </c>
      <c r="W10" s="3">
        <f t="shared" si="8"/>
        <v>0</v>
      </c>
    </row>
    <row r="11" spans="1:23" x14ac:dyDescent="0.25">
      <c r="B11" t="s">
        <v>7</v>
      </c>
      <c r="C11" s="4" t="s">
        <v>16</v>
      </c>
      <c r="D11" s="6"/>
      <c r="E11" s="4" t="s">
        <v>16</v>
      </c>
      <c r="F11" s="4" t="s">
        <v>16</v>
      </c>
      <c r="G11" s="9">
        <v>53539</v>
      </c>
      <c r="H11" s="5">
        <v>2296</v>
      </c>
      <c r="I11" s="5">
        <v>3617</v>
      </c>
      <c r="J11" s="5">
        <v>690</v>
      </c>
      <c r="K11" s="4" t="s">
        <v>16</v>
      </c>
      <c r="L11" s="5"/>
      <c r="M11" s="5">
        <f t="shared" si="0"/>
        <v>1</v>
      </c>
      <c r="N11" s="5">
        <v>3</v>
      </c>
      <c r="O11" s="5">
        <f t="shared" si="1"/>
        <v>2296</v>
      </c>
      <c r="P11" s="5">
        <f t="shared" si="2"/>
        <v>18085</v>
      </c>
      <c r="Q11" s="5">
        <f t="shared" si="3"/>
        <v>3450</v>
      </c>
      <c r="R11" s="5">
        <f t="shared" si="4"/>
        <v>100</v>
      </c>
      <c r="S11" s="5"/>
      <c r="T11" s="3">
        <f t="shared" si="5"/>
        <v>3</v>
      </c>
      <c r="U11" s="3">
        <f t="shared" si="6"/>
        <v>1</v>
      </c>
      <c r="V11" s="3">
        <f t="shared" si="7"/>
        <v>3</v>
      </c>
      <c r="W11" s="3">
        <f t="shared" si="8"/>
        <v>23931</v>
      </c>
    </row>
    <row r="16" spans="1:23" ht="18.75" x14ac:dyDescent="0.3">
      <c r="A16" s="1" t="s">
        <v>32</v>
      </c>
    </row>
    <row r="17" spans="1:23" ht="18.75" x14ac:dyDescent="0.3">
      <c r="A17" s="1" t="s">
        <v>0</v>
      </c>
      <c r="C17" s="7" t="s">
        <v>23</v>
      </c>
    </row>
    <row r="18" spans="1:23" x14ac:dyDescent="0.25">
      <c r="F18" t="s">
        <v>14</v>
      </c>
      <c r="M18" t="s">
        <v>15</v>
      </c>
    </row>
    <row r="19" spans="1:23" ht="60" x14ac:dyDescent="0.25">
      <c r="C19" s="2" t="s">
        <v>17</v>
      </c>
      <c r="D19" s="2" t="s">
        <v>19</v>
      </c>
      <c r="E19" s="2" t="s">
        <v>27</v>
      </c>
      <c r="F19" s="2" t="s">
        <v>8</v>
      </c>
      <c r="G19" s="2" t="s">
        <v>9</v>
      </c>
      <c r="H19" s="2" t="s">
        <v>10</v>
      </c>
      <c r="I19" s="2" t="s">
        <v>11</v>
      </c>
      <c r="J19" s="2" t="s">
        <v>12</v>
      </c>
      <c r="K19" s="2" t="s">
        <v>13</v>
      </c>
      <c r="L19" s="2"/>
      <c r="M19" s="2" t="s">
        <v>8</v>
      </c>
      <c r="N19" s="2" t="s">
        <v>9</v>
      </c>
      <c r="O19" s="2" t="s">
        <v>10</v>
      </c>
      <c r="P19" s="2" t="s">
        <v>11</v>
      </c>
      <c r="Q19" s="2" t="s">
        <v>12</v>
      </c>
      <c r="R19" s="2" t="s">
        <v>13</v>
      </c>
      <c r="S19" s="2"/>
      <c r="T19" s="2" t="s">
        <v>29</v>
      </c>
      <c r="U19" s="2" t="s">
        <v>30</v>
      </c>
      <c r="V19" s="2" t="s">
        <v>31</v>
      </c>
      <c r="W19" s="2" t="s">
        <v>33</v>
      </c>
    </row>
    <row r="20" spans="1:23" x14ac:dyDescent="0.25">
      <c r="B20" t="s">
        <v>1</v>
      </c>
      <c r="C20" s="4" t="s">
        <v>18</v>
      </c>
      <c r="D20" s="6" t="s">
        <v>21</v>
      </c>
      <c r="E20" s="4" t="s">
        <v>18</v>
      </c>
      <c r="F20" s="4" t="s">
        <v>16</v>
      </c>
      <c r="G20" s="9"/>
      <c r="H20" s="5">
        <v>101</v>
      </c>
      <c r="I20" s="5"/>
      <c r="J20" s="5"/>
      <c r="K20" s="4"/>
      <c r="L20" s="5"/>
      <c r="M20" s="5">
        <f>IF(F20="Sì",1,0)</f>
        <v>1</v>
      </c>
      <c r="N20" s="5">
        <v>0</v>
      </c>
      <c r="O20" s="5">
        <f>1*H20</f>
        <v>101</v>
      </c>
      <c r="P20" s="5"/>
      <c r="Q20" s="5"/>
      <c r="R20" s="5"/>
      <c r="S20" s="5"/>
      <c r="T20" s="3" t="str">
        <f>IF(M20=0,"NO",IF(N20&gt;0,N20,"NO"))</f>
        <v>NO</v>
      </c>
      <c r="U20" s="3">
        <f>IF(F20="Sì",1,"NO")</f>
        <v>1</v>
      </c>
      <c r="V20" s="3" t="str">
        <f>IF(N20&gt;0,N20,"NO")</f>
        <v>NO</v>
      </c>
      <c r="W20" s="3">
        <f>O20+P20+Q20+R20</f>
        <v>101</v>
      </c>
    </row>
    <row r="21" spans="1:23" x14ac:dyDescent="0.25">
      <c r="B21" t="s">
        <v>2</v>
      </c>
      <c r="C21" s="4" t="s">
        <v>18</v>
      </c>
      <c r="D21" s="6" t="s">
        <v>24</v>
      </c>
      <c r="E21" s="4" t="s">
        <v>18</v>
      </c>
      <c r="F21" s="4" t="s">
        <v>16</v>
      </c>
      <c r="G21" s="9"/>
      <c r="H21" s="5"/>
      <c r="I21" s="5"/>
      <c r="J21" s="5"/>
      <c r="K21" s="4"/>
      <c r="L21" s="5"/>
      <c r="M21" s="5">
        <f t="shared" ref="M21:M26" si="9">IF(F21="Sì",1,0)</f>
        <v>1</v>
      </c>
      <c r="N21" s="5">
        <v>0</v>
      </c>
      <c r="O21" s="5">
        <f t="shared" ref="O21:O26" si="10">1*H21</f>
        <v>0</v>
      </c>
      <c r="P21" s="5"/>
      <c r="Q21" s="5"/>
      <c r="R21" s="5"/>
      <c r="S21" s="5"/>
      <c r="T21" s="3" t="str">
        <f t="shared" ref="T21:T26" si="11">IF(M21=0,"NO",IF(N21&gt;0,N21,"NO"))</f>
        <v>NO</v>
      </c>
      <c r="U21" s="3">
        <f t="shared" ref="U21:U26" si="12">IF(F21="Sì",1,"NO")</f>
        <v>1</v>
      </c>
      <c r="V21" s="3" t="str">
        <f t="shared" ref="V21:V26" si="13">IF(N21&gt;0,N21,"NO")</f>
        <v>NO</v>
      </c>
      <c r="W21" s="3">
        <f t="shared" ref="W21:W26" si="14">O21+P21+Q21+R21</f>
        <v>0</v>
      </c>
    </row>
    <row r="22" spans="1:23" x14ac:dyDescent="0.25">
      <c r="B22" t="s">
        <v>3</v>
      </c>
      <c r="C22" s="4" t="s">
        <v>18</v>
      </c>
      <c r="D22" s="6" t="s">
        <v>20</v>
      </c>
      <c r="E22" s="4" t="s">
        <v>18</v>
      </c>
      <c r="F22" s="4"/>
      <c r="G22" s="9"/>
      <c r="H22" s="5"/>
      <c r="I22" s="5"/>
      <c r="J22" s="5"/>
      <c r="K22" s="4"/>
      <c r="L22" s="5"/>
      <c r="M22" s="5">
        <f t="shared" si="9"/>
        <v>0</v>
      </c>
      <c r="N22" s="5">
        <v>0</v>
      </c>
      <c r="O22" s="5">
        <f t="shared" si="10"/>
        <v>0</v>
      </c>
      <c r="P22" s="5"/>
      <c r="Q22" s="5"/>
      <c r="R22" s="5"/>
      <c r="S22" s="5"/>
      <c r="T22" s="3" t="str">
        <f t="shared" si="11"/>
        <v>NO</v>
      </c>
      <c r="U22" s="3" t="str">
        <f t="shared" si="12"/>
        <v>NO</v>
      </c>
      <c r="V22" s="3" t="str">
        <f t="shared" si="13"/>
        <v>NO</v>
      </c>
      <c r="W22" s="3">
        <f t="shared" si="14"/>
        <v>0</v>
      </c>
    </row>
    <row r="23" spans="1:23" x14ac:dyDescent="0.25">
      <c r="B23" t="s">
        <v>4</v>
      </c>
      <c r="C23" s="4" t="s">
        <v>16</v>
      </c>
      <c r="D23" s="6"/>
      <c r="E23" s="4" t="s">
        <v>16</v>
      </c>
      <c r="F23" s="4" t="s">
        <v>16</v>
      </c>
      <c r="G23" s="9">
        <v>3598</v>
      </c>
      <c r="H23" s="5">
        <v>938</v>
      </c>
      <c r="I23" s="5"/>
      <c r="J23" s="5"/>
      <c r="K23" s="4"/>
      <c r="L23" s="5"/>
      <c r="M23" s="5">
        <f t="shared" si="9"/>
        <v>1</v>
      </c>
      <c r="N23" s="5">
        <v>1</v>
      </c>
      <c r="O23" s="5">
        <f t="shared" si="10"/>
        <v>938</v>
      </c>
      <c r="P23" s="5"/>
      <c r="Q23" s="5"/>
      <c r="R23" s="5"/>
      <c r="S23" s="5"/>
      <c r="T23" s="3">
        <f t="shared" si="11"/>
        <v>1</v>
      </c>
      <c r="U23" s="3">
        <f t="shared" si="12"/>
        <v>1</v>
      </c>
      <c r="V23" s="3">
        <f t="shared" si="13"/>
        <v>1</v>
      </c>
      <c r="W23" s="3">
        <f t="shared" si="14"/>
        <v>938</v>
      </c>
    </row>
    <row r="24" spans="1:23" x14ac:dyDescent="0.25">
      <c r="B24" t="s">
        <v>5</v>
      </c>
      <c r="C24" s="4" t="s">
        <v>18</v>
      </c>
      <c r="D24" s="6" t="s">
        <v>24</v>
      </c>
      <c r="E24" s="4" t="s">
        <v>16</v>
      </c>
      <c r="F24" s="4"/>
      <c r="G24" s="9"/>
      <c r="H24" s="5"/>
      <c r="I24" s="5"/>
      <c r="J24" s="5"/>
      <c r="K24" s="4"/>
      <c r="L24" s="5"/>
      <c r="M24" s="5">
        <f t="shared" si="9"/>
        <v>0</v>
      </c>
      <c r="N24" s="5">
        <v>0</v>
      </c>
      <c r="O24" s="5">
        <f t="shared" si="10"/>
        <v>0</v>
      </c>
      <c r="P24" s="5"/>
      <c r="Q24" s="5"/>
      <c r="R24" s="5"/>
      <c r="S24" s="5"/>
      <c r="T24" s="3" t="str">
        <f t="shared" si="11"/>
        <v>NO</v>
      </c>
      <c r="U24" s="3" t="str">
        <f t="shared" si="12"/>
        <v>NO</v>
      </c>
      <c r="V24" s="3" t="str">
        <f t="shared" si="13"/>
        <v>NO</v>
      </c>
      <c r="W24" s="3">
        <f t="shared" si="14"/>
        <v>0</v>
      </c>
    </row>
    <row r="25" spans="1:23" x14ac:dyDescent="0.25">
      <c r="B25" t="s">
        <v>6</v>
      </c>
      <c r="C25" s="4" t="s">
        <v>18</v>
      </c>
      <c r="D25" s="6" t="s">
        <v>26</v>
      </c>
      <c r="E25" s="4" t="s">
        <v>18</v>
      </c>
      <c r="F25" s="4" t="s">
        <v>18</v>
      </c>
      <c r="G25" s="9"/>
      <c r="H25" s="5"/>
      <c r="I25" s="5"/>
      <c r="J25" s="5"/>
      <c r="K25" s="4"/>
      <c r="L25" s="5"/>
      <c r="M25" s="5">
        <f t="shared" si="9"/>
        <v>0</v>
      </c>
      <c r="N25" s="5">
        <v>0</v>
      </c>
      <c r="O25" s="5">
        <f t="shared" si="10"/>
        <v>0</v>
      </c>
      <c r="P25" s="5"/>
      <c r="Q25" s="5"/>
      <c r="R25" s="5"/>
      <c r="S25" s="5"/>
      <c r="T25" s="3" t="str">
        <f t="shared" si="11"/>
        <v>NO</v>
      </c>
      <c r="U25" s="3" t="str">
        <f t="shared" si="12"/>
        <v>NO</v>
      </c>
      <c r="V25" s="3" t="str">
        <f t="shared" si="13"/>
        <v>NO</v>
      </c>
      <c r="W25" s="3">
        <f t="shared" si="14"/>
        <v>0</v>
      </c>
    </row>
    <row r="26" spans="1:23" x14ac:dyDescent="0.25">
      <c r="B26" t="s">
        <v>7</v>
      </c>
      <c r="C26" s="4" t="s">
        <v>16</v>
      </c>
      <c r="D26" s="6"/>
      <c r="E26" s="4" t="s">
        <v>16</v>
      </c>
      <c r="F26" s="4" t="s">
        <v>16</v>
      </c>
      <c r="G26" s="9">
        <v>4920</v>
      </c>
      <c r="H26" s="5">
        <v>1537</v>
      </c>
      <c r="I26" s="5"/>
      <c r="J26" s="5"/>
      <c r="K26" s="4"/>
      <c r="L26" s="5"/>
      <c r="M26" s="5">
        <f t="shared" si="9"/>
        <v>1</v>
      </c>
      <c r="N26" s="5">
        <v>2</v>
      </c>
      <c r="O26" s="5">
        <f t="shared" si="10"/>
        <v>1537</v>
      </c>
      <c r="P26" s="5"/>
      <c r="Q26" s="5"/>
      <c r="R26" s="5"/>
      <c r="S26" s="5"/>
      <c r="T26" s="3">
        <f t="shared" si="11"/>
        <v>2</v>
      </c>
      <c r="U26" s="3">
        <f t="shared" si="12"/>
        <v>1</v>
      </c>
      <c r="V26" s="3">
        <f t="shared" si="13"/>
        <v>2</v>
      </c>
      <c r="W26" s="3">
        <f t="shared" si="14"/>
        <v>1537</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zoomScaleNormal="100" workbookViewId="0"/>
  </sheetViews>
  <sheetFormatPr defaultRowHeight="15" x14ac:dyDescent="0.25"/>
  <cols>
    <col min="1" max="1" width="2.7109375" customWidth="1"/>
    <col min="2" max="4" width="27.85546875" customWidth="1"/>
    <col min="5" max="11" width="13.85546875" customWidth="1"/>
    <col min="12" max="12" width="1.5703125" customWidth="1"/>
    <col min="13" max="15" width="13.85546875" customWidth="1"/>
    <col min="16" max="16" width="1.5703125" customWidth="1"/>
    <col min="17" max="17" width="13.85546875" customWidth="1"/>
    <col min="18" max="1020" width="8.7109375" customWidth="1"/>
  </cols>
  <sheetData>
    <row r="1" spans="1:17" ht="18.75" x14ac:dyDescent="0.3">
      <c r="A1" s="1" t="s">
        <v>32</v>
      </c>
    </row>
    <row r="2" spans="1:17" ht="18.75" x14ac:dyDescent="0.3">
      <c r="A2" s="1" t="s">
        <v>0</v>
      </c>
      <c r="C2" s="33" t="s">
        <v>22</v>
      </c>
    </row>
    <row r="3" spans="1:17" x14ac:dyDescent="0.25">
      <c r="F3" s="25" t="s">
        <v>14</v>
      </c>
      <c r="G3" s="26"/>
      <c r="H3" s="26"/>
      <c r="I3" s="26"/>
      <c r="J3" s="26"/>
      <c r="K3" s="27"/>
      <c r="M3" s="30" t="s">
        <v>15</v>
      </c>
      <c r="N3" s="31"/>
      <c r="O3" s="32"/>
    </row>
    <row r="4" spans="1:17" ht="45" x14ac:dyDescent="0.25">
      <c r="B4" s="10"/>
      <c r="C4" s="11" t="s">
        <v>17</v>
      </c>
      <c r="D4" s="11" t="s">
        <v>19</v>
      </c>
      <c r="E4" s="11" t="s">
        <v>27</v>
      </c>
      <c r="F4" s="28" t="s">
        <v>8</v>
      </c>
      <c r="G4" s="28" t="s">
        <v>9</v>
      </c>
      <c r="H4" s="28" t="s">
        <v>10</v>
      </c>
      <c r="I4" s="28" t="s">
        <v>11</v>
      </c>
      <c r="J4" s="28" t="s">
        <v>12</v>
      </c>
      <c r="K4" s="28" t="s">
        <v>13</v>
      </c>
      <c r="L4" s="11"/>
      <c r="M4" s="29" t="s">
        <v>34</v>
      </c>
      <c r="N4" s="29" t="s">
        <v>36</v>
      </c>
      <c r="O4" s="29" t="s">
        <v>33</v>
      </c>
      <c r="P4" s="11"/>
      <c r="Q4" s="18" t="s">
        <v>37</v>
      </c>
    </row>
    <row r="5" spans="1:17" x14ac:dyDescent="0.25">
      <c r="B5" s="10" t="s">
        <v>1</v>
      </c>
      <c r="C5" s="12" t="s">
        <v>18</v>
      </c>
      <c r="D5" s="13" t="s">
        <v>21</v>
      </c>
      <c r="E5" s="12" t="s">
        <v>18</v>
      </c>
      <c r="F5" s="12" t="s">
        <v>16</v>
      </c>
      <c r="G5" s="14"/>
      <c r="H5" s="10">
        <v>101</v>
      </c>
      <c r="I5" s="10">
        <v>101</v>
      </c>
      <c r="J5" s="10">
        <v>51</v>
      </c>
      <c r="K5" s="15" t="s">
        <v>16</v>
      </c>
      <c r="L5" s="16"/>
      <c r="M5" s="12" t="s">
        <v>35</v>
      </c>
      <c r="N5" s="12" t="s">
        <v>25</v>
      </c>
      <c r="O5" s="16">
        <f>Calcolo!W5</f>
        <v>961</v>
      </c>
      <c r="P5" s="16"/>
      <c r="Q5" s="12">
        <v>5</v>
      </c>
    </row>
    <row r="6" spans="1:17" x14ac:dyDescent="0.25">
      <c r="B6" s="10" t="s">
        <v>2</v>
      </c>
      <c r="C6" s="12" t="s">
        <v>16</v>
      </c>
      <c r="D6" s="13"/>
      <c r="E6" s="12" t="s">
        <v>16</v>
      </c>
      <c r="F6" s="12" t="s">
        <v>16</v>
      </c>
      <c r="G6" s="17">
        <v>47268.04</v>
      </c>
      <c r="H6" s="16"/>
      <c r="I6" s="16">
        <v>45</v>
      </c>
      <c r="J6" s="16">
        <v>200</v>
      </c>
      <c r="K6" s="12" t="s">
        <v>16</v>
      </c>
      <c r="L6" s="16"/>
      <c r="M6" s="12" t="s">
        <v>35</v>
      </c>
      <c r="N6" s="12">
        <v>1</v>
      </c>
      <c r="O6" s="16">
        <f>Calcolo!W6</f>
        <v>1325</v>
      </c>
      <c r="P6" s="16"/>
      <c r="Q6" s="12">
        <v>1</v>
      </c>
    </row>
    <row r="7" spans="1:17" x14ac:dyDescent="0.25">
      <c r="B7" s="10" t="s">
        <v>3</v>
      </c>
      <c r="C7" s="12" t="s">
        <v>18</v>
      </c>
      <c r="D7" s="13" t="s">
        <v>20</v>
      </c>
      <c r="E7" s="12" t="s">
        <v>18</v>
      </c>
      <c r="F7" s="12"/>
      <c r="G7" s="17"/>
      <c r="H7" s="16"/>
      <c r="I7" s="16"/>
      <c r="J7" s="16"/>
      <c r="K7" s="12"/>
      <c r="L7" s="16"/>
      <c r="M7" s="12"/>
      <c r="N7" s="12" t="s">
        <v>25</v>
      </c>
      <c r="O7" s="16">
        <f>Calcolo!W7</f>
        <v>0</v>
      </c>
      <c r="P7" s="16"/>
      <c r="Q7" s="12" t="s">
        <v>38</v>
      </c>
    </row>
    <row r="8" spans="1:17" x14ac:dyDescent="0.25">
      <c r="B8" s="10" t="s">
        <v>4</v>
      </c>
      <c r="C8" s="12" t="s">
        <v>16</v>
      </c>
      <c r="D8" s="13"/>
      <c r="E8" s="12" t="s">
        <v>16</v>
      </c>
      <c r="F8" s="12" t="s">
        <v>16</v>
      </c>
      <c r="G8" s="17">
        <v>48955</v>
      </c>
      <c r="H8" s="16">
        <v>454</v>
      </c>
      <c r="I8" s="16">
        <v>225</v>
      </c>
      <c r="J8" s="16">
        <v>44</v>
      </c>
      <c r="K8" s="12" t="s">
        <v>16</v>
      </c>
      <c r="L8" s="16"/>
      <c r="M8" s="12" t="s">
        <v>35</v>
      </c>
      <c r="N8" s="12">
        <v>2</v>
      </c>
      <c r="O8" s="16">
        <f>Calcolo!W8</f>
        <v>1899</v>
      </c>
      <c r="P8" s="16"/>
      <c r="Q8" s="12">
        <v>2</v>
      </c>
    </row>
    <row r="9" spans="1:17" x14ac:dyDescent="0.25">
      <c r="B9" s="10" t="s">
        <v>5</v>
      </c>
      <c r="C9" s="12" t="s">
        <v>16</v>
      </c>
      <c r="D9" s="13"/>
      <c r="E9" s="12" t="s">
        <v>16</v>
      </c>
      <c r="F9" s="12" t="s">
        <v>18</v>
      </c>
      <c r="G9" s="17">
        <v>64631</v>
      </c>
      <c r="H9" s="16"/>
      <c r="I9" s="16">
        <v>6</v>
      </c>
      <c r="J9" s="16"/>
      <c r="K9" s="12" t="s">
        <v>16</v>
      </c>
      <c r="L9" s="16"/>
      <c r="M9" s="12"/>
      <c r="N9" s="12">
        <v>4</v>
      </c>
      <c r="O9" s="16">
        <f>Calcolo!W9</f>
        <v>130</v>
      </c>
      <c r="P9" s="16"/>
      <c r="Q9" s="12">
        <v>4</v>
      </c>
    </row>
    <row r="10" spans="1:17" x14ac:dyDescent="0.25">
      <c r="B10" s="10" t="s">
        <v>6</v>
      </c>
      <c r="C10" s="12" t="s">
        <v>18</v>
      </c>
      <c r="D10" s="13" t="s">
        <v>26</v>
      </c>
      <c r="E10" s="12" t="s">
        <v>18</v>
      </c>
      <c r="F10" s="12" t="s">
        <v>18</v>
      </c>
      <c r="G10" s="17"/>
      <c r="H10" s="16"/>
      <c r="I10" s="16"/>
      <c r="J10" s="16"/>
      <c r="K10" s="12"/>
      <c r="L10" s="16"/>
      <c r="M10" s="12"/>
      <c r="N10" s="12" t="s">
        <v>25</v>
      </c>
      <c r="O10" s="16">
        <f>Calcolo!W10</f>
        <v>0</v>
      </c>
      <c r="P10" s="16"/>
      <c r="Q10" s="12" t="s">
        <v>38</v>
      </c>
    </row>
    <row r="11" spans="1:17" x14ac:dyDescent="0.25">
      <c r="B11" s="10" t="s">
        <v>7</v>
      </c>
      <c r="C11" s="12" t="s">
        <v>16</v>
      </c>
      <c r="D11" s="13"/>
      <c r="E11" s="12" t="s">
        <v>16</v>
      </c>
      <c r="F11" s="12" t="s">
        <v>16</v>
      </c>
      <c r="G11" s="17">
        <v>53539</v>
      </c>
      <c r="H11" s="16">
        <v>2296</v>
      </c>
      <c r="I11" s="16">
        <v>3617</v>
      </c>
      <c r="J11" s="16">
        <v>690</v>
      </c>
      <c r="K11" s="12" t="s">
        <v>16</v>
      </c>
      <c r="L11" s="16"/>
      <c r="M11" s="12" t="s">
        <v>35</v>
      </c>
      <c r="N11" s="12">
        <v>3</v>
      </c>
      <c r="O11" s="16">
        <f>Calcolo!W11</f>
        <v>23931</v>
      </c>
      <c r="P11" s="16"/>
      <c r="Q11" s="12">
        <v>3</v>
      </c>
    </row>
    <row r="16" spans="1:17" ht="18.75" x14ac:dyDescent="0.3">
      <c r="A16" s="1" t="s">
        <v>32</v>
      </c>
    </row>
    <row r="17" spans="1:17" ht="18.75" x14ac:dyDescent="0.3">
      <c r="A17" s="1" t="s">
        <v>0</v>
      </c>
      <c r="C17" s="33" t="s">
        <v>23</v>
      </c>
    </row>
    <row r="18" spans="1:17" x14ac:dyDescent="0.25">
      <c r="F18" s="22" t="s">
        <v>14</v>
      </c>
      <c r="G18" s="23"/>
      <c r="H18" s="23"/>
      <c r="I18" s="23"/>
      <c r="J18" s="23"/>
      <c r="K18" s="24"/>
      <c r="M18" s="19" t="s">
        <v>15</v>
      </c>
      <c r="N18" s="20"/>
      <c r="O18" s="21"/>
    </row>
    <row r="19" spans="1:17" ht="45" x14ac:dyDescent="0.25">
      <c r="B19" s="10"/>
      <c r="C19" s="11" t="s">
        <v>17</v>
      </c>
      <c r="D19" s="11" t="s">
        <v>19</v>
      </c>
      <c r="E19" s="11" t="s">
        <v>27</v>
      </c>
      <c r="F19" s="11" t="s">
        <v>8</v>
      </c>
      <c r="G19" s="11" t="s">
        <v>9</v>
      </c>
      <c r="H19" s="11" t="s">
        <v>10</v>
      </c>
      <c r="I19" s="11" t="s">
        <v>11</v>
      </c>
      <c r="J19" s="11" t="s">
        <v>12</v>
      </c>
      <c r="K19" s="11" t="s">
        <v>13</v>
      </c>
      <c r="L19" s="11"/>
      <c r="M19" s="11" t="s">
        <v>34</v>
      </c>
      <c r="N19" s="11" t="s">
        <v>36</v>
      </c>
      <c r="O19" s="11" t="s">
        <v>33</v>
      </c>
      <c r="P19" s="11"/>
      <c r="Q19" s="18" t="s">
        <v>37</v>
      </c>
    </row>
    <row r="20" spans="1:17" x14ac:dyDescent="0.25">
      <c r="B20" s="10" t="s">
        <v>1</v>
      </c>
      <c r="C20" s="12" t="s">
        <v>18</v>
      </c>
      <c r="D20" s="13" t="s">
        <v>21</v>
      </c>
      <c r="E20" s="12" t="s">
        <v>18</v>
      </c>
      <c r="F20" s="12" t="s">
        <v>16</v>
      </c>
      <c r="G20" s="17"/>
      <c r="H20" s="16">
        <v>101</v>
      </c>
      <c r="I20" s="16"/>
      <c r="J20" s="16"/>
      <c r="K20" s="12"/>
      <c r="L20" s="16"/>
      <c r="M20" s="16">
        <f>IF(F20="Sì",1,0)</f>
        <v>1</v>
      </c>
      <c r="N20" s="16">
        <v>0</v>
      </c>
      <c r="O20" s="16">
        <f>1*H20</f>
        <v>101</v>
      </c>
      <c r="P20" s="16"/>
      <c r="Q20" s="12">
        <v>3</v>
      </c>
    </row>
    <row r="21" spans="1:17" x14ac:dyDescent="0.25">
      <c r="B21" s="10" t="s">
        <v>2</v>
      </c>
      <c r="C21" s="12" t="s">
        <v>18</v>
      </c>
      <c r="D21" s="13" t="s">
        <v>24</v>
      </c>
      <c r="E21" s="12" t="s">
        <v>18</v>
      </c>
      <c r="F21" s="12" t="s">
        <v>16</v>
      </c>
      <c r="G21" s="17"/>
      <c r="H21" s="16"/>
      <c r="I21" s="16"/>
      <c r="J21" s="16"/>
      <c r="K21" s="12"/>
      <c r="L21" s="16"/>
      <c r="M21" s="16">
        <f t="shared" ref="M21:M26" si="0">IF(F21="Sì",1,0)</f>
        <v>1</v>
      </c>
      <c r="N21" s="16">
        <v>0</v>
      </c>
      <c r="O21" s="16">
        <f t="shared" ref="O21:O26" si="1">1*H21</f>
        <v>0</v>
      </c>
      <c r="P21" s="16"/>
      <c r="Q21" s="12" t="s">
        <v>38</v>
      </c>
    </row>
    <row r="22" spans="1:17" x14ac:dyDescent="0.25">
      <c r="B22" s="10" t="s">
        <v>3</v>
      </c>
      <c r="C22" s="12" t="s">
        <v>18</v>
      </c>
      <c r="D22" s="13" t="s">
        <v>20</v>
      </c>
      <c r="E22" s="12" t="s">
        <v>18</v>
      </c>
      <c r="F22" s="12"/>
      <c r="G22" s="17"/>
      <c r="H22" s="16"/>
      <c r="I22" s="16"/>
      <c r="J22" s="16"/>
      <c r="K22" s="12"/>
      <c r="L22" s="16"/>
      <c r="M22" s="16">
        <f t="shared" si="0"/>
        <v>0</v>
      </c>
      <c r="N22" s="16">
        <v>0</v>
      </c>
      <c r="O22" s="16">
        <f t="shared" si="1"/>
        <v>0</v>
      </c>
      <c r="P22" s="16"/>
      <c r="Q22" s="12" t="s">
        <v>38</v>
      </c>
    </row>
    <row r="23" spans="1:17" x14ac:dyDescent="0.25">
      <c r="B23" s="10" t="s">
        <v>4</v>
      </c>
      <c r="C23" s="12" t="s">
        <v>16</v>
      </c>
      <c r="D23" s="13"/>
      <c r="E23" s="12" t="s">
        <v>16</v>
      </c>
      <c r="F23" s="12" t="s">
        <v>16</v>
      </c>
      <c r="G23" s="17">
        <v>3598</v>
      </c>
      <c r="H23" s="16">
        <v>938</v>
      </c>
      <c r="I23" s="16"/>
      <c r="J23" s="16"/>
      <c r="K23" s="12"/>
      <c r="L23" s="16"/>
      <c r="M23" s="16">
        <f t="shared" si="0"/>
        <v>1</v>
      </c>
      <c r="N23" s="16">
        <v>1</v>
      </c>
      <c r="O23" s="16">
        <f t="shared" si="1"/>
        <v>938</v>
      </c>
      <c r="P23" s="16"/>
      <c r="Q23" s="12">
        <v>1</v>
      </c>
    </row>
    <row r="24" spans="1:17" x14ac:dyDescent="0.25">
      <c r="B24" s="10" t="s">
        <v>5</v>
      </c>
      <c r="C24" s="12" t="s">
        <v>18</v>
      </c>
      <c r="D24" s="13" t="s">
        <v>24</v>
      </c>
      <c r="E24" s="12" t="s">
        <v>16</v>
      </c>
      <c r="F24" s="12"/>
      <c r="G24" s="17"/>
      <c r="H24" s="16"/>
      <c r="I24" s="16"/>
      <c r="J24" s="16"/>
      <c r="K24" s="12"/>
      <c r="L24" s="16"/>
      <c r="M24" s="16">
        <f t="shared" si="0"/>
        <v>0</v>
      </c>
      <c r="N24" s="16">
        <v>0</v>
      </c>
      <c r="O24" s="16">
        <f t="shared" si="1"/>
        <v>0</v>
      </c>
      <c r="P24" s="16"/>
      <c r="Q24" s="12" t="s">
        <v>38</v>
      </c>
    </row>
    <row r="25" spans="1:17" x14ac:dyDescent="0.25">
      <c r="B25" s="10" t="s">
        <v>6</v>
      </c>
      <c r="C25" s="12" t="s">
        <v>18</v>
      </c>
      <c r="D25" s="13" t="s">
        <v>26</v>
      </c>
      <c r="E25" s="12" t="s">
        <v>18</v>
      </c>
      <c r="F25" s="12" t="s">
        <v>18</v>
      </c>
      <c r="G25" s="17"/>
      <c r="H25" s="16"/>
      <c r="I25" s="16"/>
      <c r="J25" s="16"/>
      <c r="K25" s="12"/>
      <c r="L25" s="16"/>
      <c r="M25" s="16">
        <f t="shared" si="0"/>
        <v>0</v>
      </c>
      <c r="N25" s="16">
        <v>0</v>
      </c>
      <c r="O25" s="16">
        <f t="shared" si="1"/>
        <v>0</v>
      </c>
      <c r="P25" s="16"/>
      <c r="Q25" s="12" t="s">
        <v>38</v>
      </c>
    </row>
    <row r="26" spans="1:17" x14ac:dyDescent="0.25">
      <c r="B26" s="10" t="s">
        <v>7</v>
      </c>
      <c r="C26" s="12" t="s">
        <v>16</v>
      </c>
      <c r="D26" s="13"/>
      <c r="E26" s="12" t="s">
        <v>16</v>
      </c>
      <c r="F26" s="12" t="s">
        <v>16</v>
      </c>
      <c r="G26" s="17">
        <v>4920</v>
      </c>
      <c r="H26" s="16">
        <v>1537</v>
      </c>
      <c r="I26" s="16"/>
      <c r="J26" s="16"/>
      <c r="K26" s="12"/>
      <c r="L26" s="16"/>
      <c r="M26" s="16">
        <f t="shared" si="0"/>
        <v>1</v>
      </c>
      <c r="N26" s="16">
        <v>2</v>
      </c>
      <c r="O26" s="16">
        <f t="shared" si="1"/>
        <v>1537</v>
      </c>
      <c r="P26" s="16"/>
      <c r="Q26" s="12">
        <v>2</v>
      </c>
    </row>
    <row r="29" spans="1:17" x14ac:dyDescent="0.25">
      <c r="B29" s="34" t="s">
        <v>39</v>
      </c>
    </row>
    <row r="30" spans="1:17" x14ac:dyDescent="0.25">
      <c r="A30" t="s">
        <v>40</v>
      </c>
      <c r="B30" t="s">
        <v>43</v>
      </c>
    </row>
    <row r="31" spans="1:17" x14ac:dyDescent="0.25">
      <c r="A31" t="s">
        <v>41</v>
      </c>
      <c r="B31" t="s">
        <v>44</v>
      </c>
    </row>
    <row r="32" spans="1:17" x14ac:dyDescent="0.25">
      <c r="A32" t="s">
        <v>42</v>
      </c>
      <c r="B32" t="s">
        <v>48</v>
      </c>
    </row>
    <row r="33" spans="1:2" x14ac:dyDescent="0.25">
      <c r="A33" t="s">
        <v>46</v>
      </c>
      <c r="B33" t="s">
        <v>47</v>
      </c>
    </row>
  </sheetData>
  <pageMargins left="0.25" right="0.25" top="0.75" bottom="0.75" header="0.3" footer="0.3"/>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heetViews>
  <sheetFormatPr defaultRowHeight="15" x14ac:dyDescent="0.25"/>
  <cols>
    <col min="1" max="1" width="2.7109375" customWidth="1"/>
    <col min="2" max="3" width="27.85546875" customWidth="1"/>
    <col min="4" max="4" width="13.85546875" customWidth="1"/>
    <col min="5" max="1007" width="8.7109375" customWidth="1"/>
  </cols>
  <sheetData>
    <row r="1" spans="2:3" ht="18.75" x14ac:dyDescent="0.3">
      <c r="B1" s="1" t="s">
        <v>32</v>
      </c>
    </row>
    <row r="2" spans="2:3" ht="18.75" x14ac:dyDescent="0.3">
      <c r="B2" s="1" t="s">
        <v>0</v>
      </c>
      <c r="C2" s="33" t="s">
        <v>22</v>
      </c>
    </row>
    <row r="4" spans="2:3" x14ac:dyDescent="0.25">
      <c r="B4" s="37" t="s">
        <v>22</v>
      </c>
      <c r="C4" s="18" t="s">
        <v>45</v>
      </c>
    </row>
    <row r="5" spans="2:3" x14ac:dyDescent="0.25">
      <c r="B5" s="10" t="s">
        <v>2</v>
      </c>
      <c r="C5" s="12">
        <v>1</v>
      </c>
    </row>
    <row r="6" spans="2:3" x14ac:dyDescent="0.25">
      <c r="B6" s="10" t="s">
        <v>4</v>
      </c>
      <c r="C6" s="12">
        <v>2</v>
      </c>
    </row>
    <row r="7" spans="2:3" x14ac:dyDescent="0.25">
      <c r="B7" s="10" t="s">
        <v>7</v>
      </c>
      <c r="C7" s="12">
        <v>3</v>
      </c>
    </row>
    <row r="8" spans="2:3" x14ac:dyDescent="0.25">
      <c r="B8" s="10" t="s">
        <v>5</v>
      </c>
      <c r="C8" s="12">
        <v>4</v>
      </c>
    </row>
    <row r="9" spans="2:3" x14ac:dyDescent="0.25">
      <c r="B9" s="10" t="s">
        <v>1</v>
      </c>
      <c r="C9" s="12">
        <v>5</v>
      </c>
    </row>
    <row r="10" spans="2:3" x14ac:dyDescent="0.25">
      <c r="B10" s="10" t="s">
        <v>3</v>
      </c>
      <c r="C10" s="12" t="s">
        <v>38</v>
      </c>
    </row>
    <row r="11" spans="2:3" x14ac:dyDescent="0.25">
      <c r="B11" s="10" t="s">
        <v>6</v>
      </c>
      <c r="C11" s="12" t="s">
        <v>38</v>
      </c>
    </row>
    <row r="12" spans="2:3" x14ac:dyDescent="0.25">
      <c r="B12" s="35"/>
      <c r="C12" s="36"/>
    </row>
    <row r="13" spans="2:3" x14ac:dyDescent="0.25">
      <c r="B13" s="35"/>
      <c r="C13" s="36"/>
    </row>
    <row r="14" spans="2:3" ht="18.75" x14ac:dyDescent="0.3">
      <c r="B14" s="1" t="s">
        <v>32</v>
      </c>
    </row>
    <row r="15" spans="2:3" ht="18.75" x14ac:dyDescent="0.3">
      <c r="B15" s="1" t="s">
        <v>0</v>
      </c>
      <c r="C15" s="33" t="s">
        <v>23</v>
      </c>
    </row>
    <row r="17" spans="1:3" x14ac:dyDescent="0.25">
      <c r="B17" s="37" t="s">
        <v>23</v>
      </c>
      <c r="C17" s="18" t="s">
        <v>45</v>
      </c>
    </row>
    <row r="18" spans="1:3" x14ac:dyDescent="0.25">
      <c r="B18" s="10" t="s">
        <v>4</v>
      </c>
      <c r="C18" s="12">
        <v>1</v>
      </c>
    </row>
    <row r="19" spans="1:3" x14ac:dyDescent="0.25">
      <c r="B19" s="10" t="s">
        <v>7</v>
      </c>
      <c r="C19" s="12">
        <v>2</v>
      </c>
    </row>
    <row r="20" spans="1:3" x14ac:dyDescent="0.25">
      <c r="B20" s="10" t="s">
        <v>1</v>
      </c>
      <c r="C20" s="12">
        <v>3</v>
      </c>
    </row>
    <row r="21" spans="1:3" x14ac:dyDescent="0.25">
      <c r="B21" s="10" t="s">
        <v>2</v>
      </c>
      <c r="C21" s="12" t="s">
        <v>38</v>
      </c>
    </row>
    <row r="22" spans="1:3" x14ac:dyDescent="0.25">
      <c r="B22" s="10" t="s">
        <v>3</v>
      </c>
      <c r="C22" s="12" t="s">
        <v>38</v>
      </c>
    </row>
    <row r="23" spans="1:3" x14ac:dyDescent="0.25">
      <c r="B23" s="10" t="s">
        <v>5</v>
      </c>
      <c r="C23" s="12" t="s">
        <v>38</v>
      </c>
    </row>
    <row r="24" spans="1:3" x14ac:dyDescent="0.25">
      <c r="B24" s="10" t="s">
        <v>6</v>
      </c>
      <c r="C24" s="12" t="s">
        <v>38</v>
      </c>
    </row>
    <row r="27" spans="1:3" x14ac:dyDescent="0.25">
      <c r="B27" s="34" t="s">
        <v>39</v>
      </c>
    </row>
    <row r="28" spans="1:3" x14ac:dyDescent="0.25">
      <c r="A28" t="s">
        <v>40</v>
      </c>
      <c r="B28" t="s">
        <v>43</v>
      </c>
    </row>
    <row r="29" spans="1:3" x14ac:dyDescent="0.25">
      <c r="A29" t="s">
        <v>41</v>
      </c>
      <c r="B29" t="s">
        <v>44</v>
      </c>
    </row>
    <row r="30" spans="1:3" x14ac:dyDescent="0.25">
      <c r="A30" t="s">
        <v>42</v>
      </c>
      <c r="B30" t="s">
        <v>48</v>
      </c>
    </row>
    <row r="31" spans="1:3" x14ac:dyDescent="0.25">
      <c r="A31" t="s">
        <v>46</v>
      </c>
      <c r="B31" t="s">
        <v>47</v>
      </c>
    </row>
  </sheetData>
  <pageMargins left="0.25" right="0.25" top="0.75" bottom="0.75" header="0.3" footer="0.3"/>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336</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Calcolo</vt:lpstr>
      <vt:lpstr>Graduatoria</vt:lpstr>
      <vt:lpstr>Graduatoria sintesi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dc:description/>
  <cp:lastModifiedBy>pc</cp:lastModifiedBy>
  <cp:revision>12</cp:revision>
  <cp:lastPrinted>2022-03-14T09:10:50Z</cp:lastPrinted>
  <dcterms:created xsi:type="dcterms:W3CDTF">2018-06-29T07:39:48Z</dcterms:created>
  <dcterms:modified xsi:type="dcterms:W3CDTF">2022-03-16T14:45:00Z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